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440" windowWidth="25600" windowHeight="15620" tabRatio="500"/>
  </bookViews>
  <sheets>
    <sheet name="Overal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B44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6" i="1"/>
  <c r="B25" i="1"/>
  <c r="B24" i="1"/>
  <c r="B23" i="1"/>
  <c r="B21" i="1"/>
  <c r="B19" i="1"/>
  <c r="B18" i="1"/>
  <c r="B17" i="1"/>
  <c r="B16" i="1"/>
  <c r="B15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<sst xmlns="http://schemas.openxmlformats.org/spreadsheetml/2006/main" count="224" uniqueCount="216">
  <si>
    <t>Canadian Post-Secondary Ski Options</t>
  </si>
  <si>
    <t>Location</t>
  </si>
  <si>
    <t>Program</t>
  </si>
  <si>
    <t>Head Coach</t>
  </si>
  <si>
    <t>Features</t>
  </si>
  <si>
    <t>Typical Team Size</t>
  </si>
  <si>
    <t>Funding Options</t>
  </si>
  <si>
    <t>Racing Options</t>
  </si>
  <si>
    <t>Costs 
(not including race 
&amp; travel, year round)</t>
  </si>
  <si>
    <t>ALBERTA</t>
  </si>
  <si>
    <t>ivan19ski@gmail.com</t>
  </si>
  <si>
    <t>- Follows LTAD plan
- Testing camps, training camps
- Possible Euro B Tour
- Athlete workshops
- Athletes must qualify for team</t>
  </si>
  <si>
    <t>8 men
8 women</t>
  </si>
  <si>
    <t>Trips/camps on a cost sharing basis.</t>
  </si>
  <si>
    <t>- Euro B Tour</t>
  </si>
  <si>
    <t>Trips/camps on a cost 
sharing basis.</t>
  </si>
  <si>
    <t>Calgary, AB</t>
  </si>
  <si>
    <t>Chris Jeffries
info@albertaworldcup.com 
cjeffries@albertaworldcup.com</t>
  </si>
  <si>
    <t>- Combine education with high
performance skiing
- Close proximity to Canmore 
- Physiology/testing
- Sport psychology 
- Paramedical services
- Nutrition
-Athletes must apply for team</t>
  </si>
  <si>
    <t>Calender based on academic 
year (school first)</t>
  </si>
  <si>
    <t>$433/month</t>
  </si>
  <si>
    <t>Eric Groeneveld
clubcoach@foothillsnordic.ca</t>
  </si>
  <si>
    <t>- Prorated fees
- Team physician
- Strength coach
- Access to x6 coached 
sessions/week
- Collaboration with other 
programs in area</t>
  </si>
  <si>
    <t>NorAms
Canadian Nationals
World Junior Trials
Alberta Cups
University Series
Loppets</t>
  </si>
  <si>
    <t>Off-Season: $515
Pre-Season: $515
Race Season: $1755</t>
  </si>
  <si>
    <t>Charles Curtis 
dinos@xcski.ca</t>
  </si>
  <si>
    <t>- Training with Foothills Nordic
- Practice 3-4x per week
- Skiing at COP, Canmore and
Kananaskis</t>
  </si>
  <si>
    <t>Canadian Nationals
Alberta Cups
Local Loppets</t>
  </si>
  <si>
    <t>Camrose, AB</t>
  </si>
  <si>
    <t>Nils Asfeldt
asfeldt@ualberta.ca
(780)-213-1712</t>
  </si>
  <si>
    <t>- 2 min walk from Student Residence to 
17 km of trails (no driving!)
- Two teams: Pursuit (more focused on 
academics) &amp; Velocity (more focused on 
athletics)
- Student-athlete-led team, with paid coach
and race support
- On-campus wax room and ski storage
- Works with XC running team (ACAC)</t>
  </si>
  <si>
    <t>2x $500 and 1x $1000 xc ski 
scholarships available.
10 Jimmie Condon Scholarships 
($1800) available for XC running 
team.</t>
  </si>
  <si>
    <t>Canadian Nationals
Westerns
AB University Series
AB Cups 
AB Loppets</t>
  </si>
  <si>
    <t xml:space="preserve">$200 team fee
- Travel, wax, race fees, etc. 
covered for AB Cup series and 
loppets. </t>
  </si>
  <si>
    <t>Canmore, AB</t>
  </si>
  <si>
    <t>Chris Jeffries
info@albertaworldcup.com
cjeffries@albertaworldcup.com</t>
  </si>
  <si>
    <t>- 8:1 athlete/coach ratio
- World class trails
- Bill Warren Training Centre
- Physiology/testing
- Sport psychology 
- Paramedical services
- Nutrition
-Additional education focused team
based in Calgary
- Athletes must apply for team</t>
  </si>
  <si>
    <t>$1000 for one male 
and one female attending 
school while at the training 
center</t>
  </si>
  <si>
    <t>NorAms 
Super Tours
Canadian Nationals
World Junior/u23 Trials
Easterns
Westerns</t>
  </si>
  <si>
    <t>John Jaques
skijaq@telusplanet.net</t>
  </si>
  <si>
    <t>- Older skiers mentor younger 
skiers alongside coaches.
- Diverse group of athletes. 
(world cup xc skiers, world
cup biathletes, world cup para
athletes)
- Often link up with national 
teams and other local programs.
- Use mountains as training
ground. (glacier skiing, crust 
skiing, mountain runs)</t>
  </si>
  <si>
    <t>NorAms
Canadian Nationals
Easterns
Westerns</t>
  </si>
  <si>
    <t>Alain Parent</t>
  </si>
  <si>
    <t>- Follows LTAD plan
- Team physican
- Sports psychology
- Physiotherapy
- Bill Waren Training Center
- Focus on juniors and younger 
seniors</t>
  </si>
  <si>
    <t>NorAms
Canadian Nationals
World Junior Trials
Easterns
Westerns</t>
  </si>
  <si>
    <t>Edmonton, AB</t>
  </si>
  <si>
    <t>- Exercise phys. lab for 
testing
- Strength coach
- Centers for cardiovascular
and strength workouts</t>
  </si>
  <si>
    <t>10 (even gender split)</t>
  </si>
  <si>
    <t>Canadian Nationals
Westerns
University Series
AB Cups 
AB Loppets</t>
  </si>
  <si>
    <t>$665/semester</t>
  </si>
  <si>
    <t>BRITISH COLUMBIA</t>
  </si>
  <si>
    <t>- Camps and Trips
- Athletes must qualify for team</t>
  </si>
  <si>
    <t>Kelowna, BC</t>
  </si>
  <si>
    <t>Adam Elliot
adam_elliot556@hotmail.com</t>
  </si>
  <si>
    <t>- Education opportunities 
(UBC-Okanagan and 
Okanagan College)
- Local trails and 6 other facilities
within 1.5h of Kelowna. Including
2000m altitude training.
- Dry-land, safe &amp; quality
rollerskiing, strength training.
- Proximity to race venues and
international airport.
- Athlete support: physio, 
nutrition, sports psych...
- Team Van</t>
  </si>
  <si>
    <t>Travel assistance bursaries from
Telemark Nordic.</t>
  </si>
  <si>
    <t xml:space="preserve">NorAms
Canadian Nationals
Easterns
Westerns
</t>
  </si>
  <si>
    <t>$1750 year-round</t>
  </si>
  <si>
    <t>Prince George, BC</t>
  </si>
  <si>
    <t>Pete Szar</t>
  </si>
  <si>
    <t>- Works closely with local clubs.</t>
  </si>
  <si>
    <t xml:space="preserve">One annual full tuition scholarship 
for Nordic athlete of $5,000 
(renewable for up to 4 years); 
plus one $1000 scholarship annually 
(the number of these scholarships 
increases for every $30K raised in 
the fund). </t>
  </si>
  <si>
    <t xml:space="preserve">NorAms
Canadian Nationals
Westerns
BC Cups
</t>
  </si>
  <si>
    <t>Rossland, BC</t>
  </si>
  <si>
    <t>Dave Wood
owenwood@me.com</t>
  </si>
  <si>
    <t>- Athletes can stay at home in 
the Kootenays and continue
to ski at a high level</t>
  </si>
  <si>
    <t>4 Men</t>
  </si>
  <si>
    <t>NorAms
Canadian Nationals
Easterns
Westerns
US Competition where practical</t>
  </si>
  <si>
    <t>Vancouver, BC</t>
  </si>
  <si>
    <t>Student lead
nordicski.sc@ubc.ca</t>
  </si>
  <si>
    <t>- Pacific Spirit Park
- Cypress Mountain
- Whistler Olympic Park
- Awesome team building 
- Training camps
- Team workouts</t>
  </si>
  <si>
    <t>6 Women
8 Men</t>
  </si>
  <si>
    <t>No specific bursaries for XC skiers.
UBC has provided team funding to 
attend BC Cup races and CCUNC 
Championships.</t>
  </si>
  <si>
    <t>Canadian Nationals
BC Cups</t>
  </si>
  <si>
    <t>~$200 Includes one race 
weekend</t>
  </si>
  <si>
    <t>NEWFOUNDLAND
AND LABRADOR</t>
  </si>
  <si>
    <t xml:space="preserve">Karin Kuhne
karin.kuhne@icloud.com
Erik Charron (Avalon Nordic) 
Jamie Merrigan (BlowMeDown) </t>
  </si>
  <si>
    <t>6 men
6 women</t>
  </si>
  <si>
    <t>Government subsidized team travel 
to Labrador for early season on-snow
training camp, and out-of-province 
Easterns and Nationals racing events</t>
  </si>
  <si>
    <t>Canadian Nationals
Easterns
NL Cups</t>
  </si>
  <si>
    <t>ONTARIO</t>
  </si>
  <si>
    <t>Victor Wiltman
coach@xcskiontario.ca</t>
  </si>
  <si>
    <t>- XCSO Super Camps
- Combined camps with 
NDC Thunder Bay
- Ontario Team Jacket
- Possible Euro B Tour
- Athletes must qualify for team</t>
  </si>
  <si>
    <t>Varying... made up of
Ontario athletes who
reach the minimum
CPL vs IPB.</t>
  </si>
  <si>
    <t>Camps on a cost sharing basis.</t>
  </si>
  <si>
    <t>Focus/Goals:
World Junior/u23 Champs
Euro B Tour
Canada Winter Games
FISU</t>
  </si>
  <si>
    <t>Camps on a cost sharing
basis.</t>
  </si>
  <si>
    <t xml:space="preserve">Barrie, ON
</t>
  </si>
  <si>
    <t>Jack Sasseville</t>
  </si>
  <si>
    <t>- Flexibility for students
- Close proximity to Georgian   
College</t>
  </si>
  <si>
    <t>5 - 7</t>
  </si>
  <si>
    <t>Cross Country Ontario 
carding and bursary</t>
  </si>
  <si>
    <t>NorAms
Canadian Nationals
Easterns
US Super Tour
Ontario Cup</t>
  </si>
  <si>
    <t>Ron Howden</t>
  </si>
  <si>
    <t>- Close proximity to Georgian
College</t>
  </si>
  <si>
    <t>9 Women
4 Men</t>
  </si>
  <si>
    <t>NorAms
Canadian Nationals
Easterns
Ontario Cups</t>
  </si>
  <si>
    <t>Guelph, ON</t>
  </si>
  <si>
    <t>Matt Underwood
nordic@uoguelph.ca</t>
  </si>
  <si>
    <t>- Training Camps at Highlands.
- Yoga
- Cycling
- Strength training</t>
  </si>
  <si>
    <t>8 Women
9 Men</t>
  </si>
  <si>
    <t>Contact coach for details. The school
covers some costs.</t>
  </si>
  <si>
    <t>OUAs
Ontario Cups
Invitational Races</t>
  </si>
  <si>
    <t>$800-$1000</t>
  </si>
  <si>
    <t>Hamilton, ON</t>
  </si>
  <si>
    <t>McMaster University
- Varsity Ski Team</t>
  </si>
  <si>
    <t>Soren Meeuwisse 
(sorenmeeuwisse@gmail.com)
Dr. Mark Tarnopolsky</t>
  </si>
  <si>
    <t>- Dry land training in Hamilton area
- On-snow training mainly at Highlands Nordic</t>
  </si>
  <si>
    <t>Varsity: 
5 Women
5 Men
(larger training group, 
including newer skiers)</t>
  </si>
  <si>
    <t>Contact coach for details. Team has 
equipment deals and communal 
sharing of some equipment. Team 
costs reduced by personal/corporate 
support and fundraising.</t>
  </si>
  <si>
    <t>Easterns
OUAs
Ontario Cups</t>
  </si>
  <si>
    <t>~$250 minimum for varsity fee, 
clothing, and ski trail passes 
(estimated since not had first 
year yet)</t>
  </si>
  <si>
    <t>Kingston, ON</t>
  </si>
  <si>
    <t>Marlee Sauder
qnski@queensu.ca</t>
  </si>
  <si>
    <t>- Dry-land training
- On-snow training in 
Ottawa/Gatineau</t>
  </si>
  <si>
    <t>10-14 (even gender split)</t>
  </si>
  <si>
    <t>Some funding for team trips.</t>
  </si>
  <si>
    <t>Minimal</t>
  </si>
  <si>
    <t>North Bay, ON</t>
  </si>
  <si>
    <t>Toivo Koivukoski 
toivok@nipissingu.ca
Dave Nighbor
Jordan Cascagnette
Dr. Geoff Hartley
Logan Baker</t>
  </si>
  <si>
    <t>- Full program support
- Groomed ski trails on campus. 
- Exercise physiology
- Strength coaching
- Athletic therapy
- Sports psychology</t>
  </si>
  <si>
    <t>$36,000 available for 
scholarships and bursaries</t>
  </si>
  <si>
    <t>Nationals
World Junior Trials
Easterns
OUAs
Ontario Cups</t>
  </si>
  <si>
    <t>OUA championships are fully
funded.</t>
  </si>
  <si>
    <t>Ottawa, ON / 
Gatineau, QC</t>
  </si>
  <si>
    <t>Robert D'Arras
rdarras@rogers.com</t>
  </si>
  <si>
    <t>- Free physio and sports med
- Strength coach 
- Access to Carleton High Performance 
Center (HPC gym) for free
- Extensive trail network at Nakkertok and 
in Gatineau Park
- Access to extended season
snow at Nakkertok
- 200km of rollerski paths around Ottawa
and Gatineau</t>
  </si>
  <si>
    <t>An athletic bursary worth up to 
$4000 is awarded to one male 
and one female every year. 
Academic scholarships are also 
available.</t>
  </si>
  <si>
    <t xml:space="preserve">NorAms 
Easterns
OUAs
American Collegiate Races
Ontario Cups
Local Races
</t>
  </si>
  <si>
    <t>Varsity race and
travel fees covered by
Carleton.
Race suit.</t>
  </si>
  <si>
    <t>Maurice Samm
Katie McMahon</t>
  </si>
  <si>
    <t>- Athletes 17 and up in Cegep or
University
- Huge trail network
- Access to extended season
snow 
- 200km of rollerski paths</t>
  </si>
  <si>
    <t>Quebec Carding</t>
  </si>
  <si>
    <t>NorAms
Canadian Nationals
Quebec Cups</t>
  </si>
  <si>
    <t>Camille Cheskey
xccheski@gmail.com</t>
  </si>
  <si>
    <t>- Extensive trail network
- 200km of rollerski paths
- Extended season snowmaking
- Options for students (uOttawa,
Carleton, Algonquin, Cegep...)
- Strength coach
- Part-time wax tech</t>
  </si>
  <si>
    <t>Cross Country Ontario Carding
 and bursary, Quebec Carding</t>
  </si>
  <si>
    <t xml:space="preserve">NorAms
Some Supertour Races
Nationals
World Junior Trials
Easterns
Some US Eastern Cup Races
Ontario &amp; Quebec Cups
</t>
  </si>
  <si>
    <t>$600 summer
$1500 University Squad
$2200 NJDT</t>
  </si>
  <si>
    <t>Sheila Kealey
uottawanordiq@gmail.com John Lewis, Jesse Williams</t>
  </si>
  <si>
    <t>- 4 practices/wk (dryland campus or Gat Park; Winter=Nakkertok; uOttawa High Performance Gym access)
- Year-round training plan
- Collaboration with Nakkertok/Carleton U 
- Extended season snowmaking
- 200km of rollerski paths</t>
  </si>
  <si>
    <t>Team sponsorships &amp; 
fundraising will help subsidize 
racing expenses (e.g., in 2019 OUAs was free, Nationals entry fees paid for)</t>
  </si>
  <si>
    <t>Nationals (location dependent)
OUAs
Some On cups/Qu Cups
Local Races</t>
  </si>
  <si>
    <t xml:space="preserve">around $100. </t>
  </si>
  <si>
    <t>Sault Ste. Marie, ON</t>
  </si>
  <si>
    <t>Dave Lomas
david.lomas@algomau.ca</t>
  </si>
  <si>
    <t>- 10km of skate/classic trails on campus
- summer/fall training camps
- 4 team practices/week
- physio support</t>
  </si>
  <si>
    <t>For OUAs</t>
  </si>
  <si>
    <t>Ontario Cups
OUAs</t>
  </si>
  <si>
    <t>Sudbury, ON</t>
  </si>
  <si>
    <t>Erik Labrosse 
er_labrosse@laurentian.ca</t>
  </si>
  <si>
    <t>- Good dryland and on snow
training</t>
  </si>
  <si>
    <t>5-10 Men
5-7 Women</t>
  </si>
  <si>
    <t>Some funding for trips.
Athletic Scholarships and Bursaries, 
OUA athletic scholarship for up to $4K</t>
  </si>
  <si>
    <t>Nationals
Easterns
OUAs
Ontario Cups</t>
  </si>
  <si>
    <t>Thunder Bay, ON</t>
  </si>
  <si>
    <t>Adam Kates
adamckates@gmail.com</t>
  </si>
  <si>
    <t>- Training 3x per week yr round
- Summer and winter camps
- In conjunction with Lakehead
University Ski Team</t>
  </si>
  <si>
    <t>University subsidies available for 
student- athletes based on coach 
discretion within budget restrictions</t>
  </si>
  <si>
    <t>NorAms
Nationals
Ontario Cups</t>
  </si>
  <si>
    <t>$888 
($478 for varsity athletes)</t>
  </si>
  <si>
    <t>- In conjunction with Big Thunder
- Wide range of abilities</t>
  </si>
  <si>
    <t>The university subsidizes based 
on coaches discretion within 
its budgetary restrictions
Option to cover costs with fundraising
credit program</t>
  </si>
  <si>
    <t>NorAms
OUAs
Ontario Cups if budget allows</t>
  </si>
  <si>
    <t xml:space="preserve">Timo Puiras 
ndctimo@gmail.com
</t>
  </si>
  <si>
    <t>- Academics accommodated by a 
dedicated board member and 
head coach
- Programs average 750h/yr
- Elite training for dedicated 
and successful athletes 
-Athletes attend Confederation 
College and Lakehead University
-Athletes must apply for team</t>
  </si>
  <si>
    <t xml:space="preserve">Some varsity funding/scholarships are 
available if taking a full course load 
at Lakehead. Ontario Provincial 
funding is available for eligible 
athletes. </t>
  </si>
  <si>
    <t xml:space="preserve">International Racing
NorAms
Super Tour
Regional Racing as training tool
</t>
  </si>
  <si>
    <t>$10 000 including coaching, 
team, travel</t>
  </si>
  <si>
    <t>Toronto, ON</t>
  </si>
  <si>
    <t>Mary Qiu
maryqiu@utoronto.ca</t>
  </si>
  <si>
    <t xml:space="preserve">- On-snow training at Hardwood
</t>
  </si>
  <si>
    <t>3-5 Men
3-5 Women</t>
  </si>
  <si>
    <t>OUAs
Ontario Cups</t>
  </si>
  <si>
    <t>$500 - $1000</t>
  </si>
  <si>
    <t>Waterloo, ON</t>
  </si>
  <si>
    <t>Colin Rhodes
 colin.rhodes@gmail.com</t>
  </si>
  <si>
    <t>- On snow in Collingwood</t>
  </si>
  <si>
    <t>10 Men
5 Women</t>
  </si>
  <si>
    <t>$500/yr if proven financial need for 
individuals; team gets $5000 per 
year for travel and equipment; 
additional funding for OUAs</t>
  </si>
  <si>
    <t>$800-$1000 for skiing-
related costs and the school 
covers the costs to travel to 
OUAs</t>
  </si>
  <si>
    <t>QUEBEC</t>
  </si>
  <si>
    <t>Lennoxville, QC</t>
  </si>
  <si>
    <t>Bishops University</t>
  </si>
  <si>
    <t>Gilles Lefebvre
ami-ghil-hotmail.com</t>
  </si>
  <si>
    <t>- Golf course ski trails.
- 90 mins from Montreal.
- 50 km from Vermont.
- Training plan and group training.</t>
  </si>
  <si>
    <t>Nationals
US Races
Quebec Cup Races
Regional Races</t>
  </si>
  <si>
    <t>Montreal, QC</t>
  </si>
  <si>
    <t>McGill University
- Competitive Club</t>
  </si>
  <si>
    <t xml:space="preserve">*Student led
evmacbatt@gmail.com </t>
  </si>
  <si>
    <t>- Team with a wide range of 
experience
- More experienced athletes 
mentor newer athletes</t>
  </si>
  <si>
    <t>Some limited funding for 
trips.</t>
  </si>
  <si>
    <t>Quebec Cups
Local races around Montreal
and Ottawa</t>
  </si>
  <si>
    <t>Minimal, dependant
on level of competition.</t>
  </si>
  <si>
    <t>Quebec, QC / 
Mont St, Anne, QC</t>
  </si>
  <si>
    <t>Louis Bouchard
louis.bouchard@hotmail.com</t>
  </si>
  <si>
    <t>- 5-10h of school/week
-Must be selected to team
-athletes attend CEGEP and ULaval 
-Training primarily at Mont-Ste-Anne
- Athletes must apply for team</t>
  </si>
  <si>
    <t>3-4 Women
8-9 Men</t>
  </si>
  <si>
    <t>Individual sponsors and bursaries</t>
  </si>
  <si>
    <t xml:space="preserve">NorAms
Nationals
World Junior Trials
Europe/Scandanavia/US B-Tour
</t>
  </si>
  <si>
    <t>$20 000 - $30 000</t>
  </si>
  <si>
    <t xml:space="preserve">Godefroy Bilodeau
godefroy.bilodeau@sas.ulaval.ca </t>
  </si>
  <si>
    <t xml:space="preserve">- Many ski centers near by
- Physio support
- Sports psychology 
- Good facilities at the school
- Access to Foret Montmorency for 
extended season skiing.
*Must have 24 credits per year. </t>
  </si>
  <si>
    <t>7-8 Women
7-8 Men</t>
  </si>
  <si>
    <t>Available through the Rouge et Or 
varsity program</t>
  </si>
  <si>
    <t>World University Games
US NCAA circuit
Nationals
Easterns
Quebec Cups
Local Races</t>
  </si>
  <si>
    <t>YUKON</t>
  </si>
  <si>
    <t>Whitehorse, YT</t>
  </si>
  <si>
    <t>Yukon Ski Team
- Provincial Ski Team
http://www.crosscountryyukon.com/ 
Whitehorse XC Ski Team
- Club Team
http://www.xcskiwhitehorse.ca/</t>
  </si>
  <si>
    <t>Alain Masson
xcyukon@gmail.com</t>
  </si>
  <si>
    <t>- Group of YST athletes supported
by Yukon, training together.
- Long snowy season.
- Physio and gym available.
- Close to Yukon College</t>
  </si>
  <si>
    <t>2 Men
2 Women</t>
  </si>
  <si>
    <t>Program subsidies from a variety of 
sources. Individual funding from 
territory possible IF Yukon residency 
is obtained. Yukon Ski Team athletes 
receive travel subsidies.</t>
  </si>
  <si>
    <t>NorAms
Nationals
World Junior/U23 Trials
Easterns
Westerns</t>
  </si>
  <si>
    <t>Full-time YST program: $1275 
Summer only program: $510</t>
  </si>
  <si>
    <t>This document is maintained by volunteers. The list is not exhaustive. Email katemasonbps@gmail.com to provide updates. We encourage athletes and parents to contact schools, coaches and program coordinators to understand the specifics of the programs offered.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</si>
</sst>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m\-d"/>
  </numFmts>
  <fonts count="22" x14ac:knownFonts="1">
    <font>
      <sz val="10"/>
      <color rgb="FF000000"/>
      <name val="Arial"/>
    </font>
    <font>
      <sz val="11"/>
      <name val="Calibri"/>
    </font>
    <font>
      <sz val="14"/>
      <name val="Calibri"/>
    </font>
    <font>
      <sz val="10"/>
      <name val="Arial"/>
    </font>
    <font>
      <sz val="12"/>
      <name val="Calibri"/>
    </font>
    <font>
      <b/>
      <sz val="11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</font>
    <font>
      <b/>
      <sz val="11"/>
      <color rgb="FF000000"/>
      <name val="Calibri"/>
    </font>
    <font>
      <b/>
      <sz val="10"/>
      <name val="Arial"/>
    </font>
    <font>
      <b/>
      <sz val="10"/>
      <name val="Arial"/>
    </font>
    <font>
      <u/>
      <sz val="11"/>
      <color rgb="FF0000FF"/>
      <name val="Calibri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5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7" fillId="4" borderId="0" xfId="0" applyFont="1" applyFill="1" applyAlignment="1">
      <alignment vertical="top"/>
    </xf>
    <xf numFmtId="0" fontId="1" fillId="4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1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/>
    </xf>
    <xf numFmtId="164" fontId="1" fillId="6" borderId="0" xfId="0" applyNumberFormat="1" applyFont="1" applyFill="1" applyAlignment="1">
      <alignment horizontal="left" vertical="top"/>
    </xf>
    <xf numFmtId="0" fontId="10" fillId="7" borderId="0" xfId="0" applyFont="1" applyFill="1" applyAlignment="1">
      <alignment horizontal="left" vertical="top"/>
    </xf>
    <xf numFmtId="0" fontId="11" fillId="7" borderId="0" xfId="0" applyFont="1" applyFill="1" applyAlignment="1">
      <alignment horizontal="left" vertical="top"/>
    </xf>
    <xf numFmtId="0" fontId="11" fillId="7" borderId="0" xfId="0" applyFont="1" applyFill="1" applyAlignment="1">
      <alignment horizontal="left" vertical="top"/>
    </xf>
    <xf numFmtId="0" fontId="3" fillId="0" borderId="0" xfId="0" applyFont="1" applyAlignment="1"/>
    <xf numFmtId="0" fontId="12" fillId="0" borderId="0" xfId="0" applyFont="1" applyAlignment="1"/>
    <xf numFmtId="0" fontId="11" fillId="7" borderId="0" xfId="0" applyFont="1" applyFill="1" applyAlignment="1">
      <alignment vertical="top"/>
    </xf>
    <xf numFmtId="0" fontId="1" fillId="7" borderId="0" xfId="0" applyFont="1" applyFill="1" applyAlignment="1">
      <alignment horizontal="left" vertical="top"/>
    </xf>
    <xf numFmtId="0" fontId="13" fillId="5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 wrapText="1"/>
    </xf>
    <xf numFmtId="0" fontId="11" fillId="5" borderId="0" xfId="0" applyFont="1" applyFill="1" applyAlignment="1">
      <alignment horizontal="left" vertical="top"/>
    </xf>
    <xf numFmtId="164" fontId="11" fillId="5" borderId="0" xfId="0" applyNumberFormat="1" applyFont="1" applyFill="1" applyAlignment="1">
      <alignment horizontal="left" vertical="top"/>
    </xf>
    <xf numFmtId="0" fontId="14" fillId="6" borderId="0" xfId="0" applyFont="1" applyFill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164" fontId="11" fillId="6" borderId="0" xfId="0" applyNumberFormat="1" applyFont="1" applyFill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164" fontId="11" fillId="6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5" fillId="7" borderId="0" xfId="0" applyFont="1" applyFill="1" applyAlignment="1">
      <alignment horizontal="left" vertical="top"/>
    </xf>
    <xf numFmtId="165" fontId="1" fillId="6" borderId="0" xfId="0" applyNumberFormat="1" applyFont="1" applyFill="1" applyAlignment="1">
      <alignment horizontal="left" vertical="top"/>
    </xf>
    <xf numFmtId="0" fontId="11" fillId="8" borderId="0" xfId="0" applyFont="1" applyFill="1" applyAlignment="1">
      <alignment horizontal="left" vertical="top"/>
    </xf>
    <xf numFmtId="164" fontId="1" fillId="7" borderId="0" xfId="0" applyNumberFormat="1" applyFont="1" applyFill="1" applyAlignment="1">
      <alignment horizontal="left" vertical="top"/>
    </xf>
    <xf numFmtId="0" fontId="16" fillId="7" borderId="0" xfId="0" applyFont="1" applyFill="1" applyAlignment="1">
      <alignment vertical="top"/>
    </xf>
    <xf numFmtId="0" fontId="11" fillId="7" borderId="0" xfId="0" applyFont="1" applyFill="1" applyAlignment="1">
      <alignment vertical="top"/>
    </xf>
    <xf numFmtId="0" fontId="1" fillId="7" borderId="0" xfId="0" applyFont="1" applyFill="1" applyAlignment="1">
      <alignment vertical="top"/>
    </xf>
    <xf numFmtId="0" fontId="11" fillId="7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0" fontId="17" fillId="3" borderId="0" xfId="0" applyFont="1" applyFill="1" applyAlignment="1"/>
    <xf numFmtId="0" fontId="5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0" fontId="5" fillId="8" borderId="0" xfId="0" applyFont="1" applyFill="1" applyAlignment="1">
      <alignment horizontal="left" vertical="top"/>
    </xf>
    <xf numFmtId="0" fontId="20" fillId="4" borderId="0" xfId="0" applyFont="1" applyFill="1" applyAlignment="1">
      <alignment vertical="top"/>
    </xf>
    <xf numFmtId="0" fontId="11" fillId="4" borderId="0" xfId="0" applyFont="1" applyFill="1" applyAlignment="1"/>
    <xf numFmtId="0" fontId="5" fillId="4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11" fillId="4" borderId="0" xfId="0" applyFont="1" applyFill="1" applyAlignment="1">
      <alignment vertical="top"/>
    </xf>
    <xf numFmtId="164" fontId="1" fillId="4" borderId="0" xfId="0" applyNumberFormat="1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11" fillId="7" borderId="0" xfId="0" applyFont="1" applyFill="1" applyAlignment="1"/>
    <xf numFmtId="0" fontId="21" fillId="7" borderId="0" xfId="0" applyFont="1" applyFill="1" applyAlignment="1"/>
    <xf numFmtId="165" fontId="1" fillId="7" borderId="0" xfId="0" applyNumberFormat="1" applyFont="1" applyFill="1" applyAlignment="1">
      <alignment horizontal="left" vertical="top"/>
    </xf>
    <xf numFmtId="165" fontId="11" fillId="6" borderId="0" xfId="0" applyNumberFormat="1" applyFont="1" applyFill="1" applyAlignment="1">
      <alignment horizontal="left" vertical="top"/>
    </xf>
    <xf numFmtId="0" fontId="11" fillId="7" borderId="0" xfId="0" applyFont="1" applyFill="1" applyAlignment="1">
      <alignment horizontal="left" vertical="top" wrapText="1"/>
    </xf>
    <xf numFmtId="164" fontId="11" fillId="7" borderId="0" xfId="0" applyNumberFormat="1" applyFont="1" applyFill="1" applyAlignment="1">
      <alignment horizontal="left" vertical="top"/>
    </xf>
    <xf numFmtId="0" fontId="11" fillId="5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1" fillId="3" borderId="0" xfId="0" applyFont="1" applyFill="1" applyAlignment="1"/>
    <xf numFmtId="0" fontId="1" fillId="8" borderId="0" xfId="0" applyFont="1" applyFill="1" applyAlignment="1">
      <alignment horizontal="left" vertical="top"/>
    </xf>
    <xf numFmtId="0" fontId="1" fillId="8" borderId="0" xfId="0" applyFont="1" applyFill="1" applyAlignment="1">
      <alignment horizontal="left" vertical="top"/>
    </xf>
    <xf numFmtId="0" fontId="3" fillId="8" borderId="0" xfId="0" applyFont="1" applyFill="1" applyAlignment="1">
      <alignment horizontal="left" vertical="top"/>
    </xf>
    <xf numFmtId="0" fontId="3" fillId="8" borderId="0" xfId="0" applyFont="1" applyFill="1"/>
    <xf numFmtId="0" fontId="21" fillId="8" borderId="0" xfId="0" applyFont="1" applyFill="1"/>
    <xf numFmtId="0" fontId="11" fillId="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11" fillId="0" borderId="0" xfId="0" applyFont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/>
    </xf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AA6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3" sqref="D13"/>
    </sheetView>
  </sheetViews>
  <sheetFormatPr baseColWidth="10" defaultColWidth="14.5" defaultRowHeight="15.75" customHeight="1" x14ac:dyDescent="0"/>
  <cols>
    <col min="1" max="1" width="18.1640625" customWidth="1"/>
    <col min="2" max="2" width="36.83203125" customWidth="1"/>
    <col min="3" max="3" width="27.5" customWidth="1"/>
    <col min="4" max="4" width="38.5" customWidth="1"/>
    <col min="5" max="5" width="22.6640625" customWidth="1"/>
    <col min="6" max="6" width="32.6640625" customWidth="1"/>
    <col min="7" max="7" width="29.5" customWidth="1"/>
    <col min="8" max="8" width="26.5" customWidth="1"/>
  </cols>
  <sheetData>
    <row r="1" spans="1:27" ht="15.75" customHeight="1">
      <c r="A1" s="1"/>
      <c r="B1" s="76" t="s">
        <v>0</v>
      </c>
      <c r="C1" s="74"/>
      <c r="D1" s="74"/>
      <c r="E1" s="74"/>
      <c r="F1" s="74"/>
      <c r="G1" s="74"/>
      <c r="H1" s="74"/>
      <c r="I1" s="2"/>
      <c r="J1" s="3"/>
      <c r="K1" s="3"/>
      <c r="L1" s="3"/>
      <c r="M1" s="4"/>
      <c r="N1" s="4"/>
      <c r="O1" s="4"/>
    </row>
    <row r="2" spans="1:27" ht="15.75" customHeight="1">
      <c r="A2" s="1"/>
      <c r="B2" s="77" t="s">
        <v>215</v>
      </c>
      <c r="C2" s="74"/>
      <c r="D2" s="74"/>
      <c r="E2" s="74"/>
      <c r="F2" s="74"/>
      <c r="G2" s="74"/>
      <c r="H2" s="74"/>
      <c r="I2" s="2"/>
      <c r="J2" s="3"/>
      <c r="K2" s="3"/>
      <c r="L2" s="3"/>
      <c r="M2" s="4"/>
      <c r="N2" s="4"/>
      <c r="O2" s="4"/>
    </row>
    <row r="3" spans="1:27" ht="15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/>
      <c r="J3" s="3"/>
      <c r="K3" s="3"/>
      <c r="L3" s="3"/>
      <c r="M3" s="4"/>
      <c r="N3" s="4"/>
      <c r="O3" s="4"/>
    </row>
    <row r="4" spans="1:27" ht="15.75" customHeight="1">
      <c r="A4" s="5" t="s">
        <v>9</v>
      </c>
      <c r="B4" s="6"/>
      <c r="C4" s="6"/>
      <c r="D4" s="6"/>
      <c r="E4" s="6"/>
      <c r="F4" s="6"/>
      <c r="G4" s="6"/>
      <c r="H4" s="6"/>
      <c r="I4" s="2"/>
      <c r="J4" s="3"/>
      <c r="K4" s="3"/>
      <c r="L4" s="3"/>
      <c r="M4" s="4"/>
      <c r="N4" s="4"/>
      <c r="O4" s="4"/>
    </row>
    <row r="5" spans="1:27" ht="15.75" customHeight="1">
      <c r="A5" s="1"/>
      <c r="B5" s="7" t="str">
        <f>HYPERLINK("https://www.xcountryab.net/alberta-ski-team/","Alberta Ski Team
- Provincial Ski Team")</f>
        <v>Alberta Ski Team_x000D_- Provincial Ski Team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2"/>
      <c r="J5" s="3"/>
      <c r="K5" s="3"/>
      <c r="L5" s="3"/>
      <c r="M5" s="4"/>
      <c r="N5" s="4"/>
      <c r="O5" s="4"/>
    </row>
    <row r="6" spans="1:27" ht="15.75" customHeight="1">
      <c r="A6" s="73" t="s">
        <v>16</v>
      </c>
      <c r="B6" s="10" t="str">
        <f>HYPERLINK("https://www.albertaworldcup.com/calgary-based/","Alberta World Cup Academy CALGARY
- National Training Center
  ")</f>
        <v xml:space="preserve">Alberta World Cup Academy CALGARY_x000D_- National Training Center_x000D_  </v>
      </c>
      <c r="C6" s="11" t="s">
        <v>17</v>
      </c>
      <c r="D6" s="12" t="s">
        <v>18</v>
      </c>
      <c r="E6" s="12"/>
      <c r="F6" s="12"/>
      <c r="G6" s="12" t="s">
        <v>19</v>
      </c>
      <c r="H6" s="12" t="s">
        <v>20</v>
      </c>
      <c r="I6" s="2"/>
      <c r="J6" s="3"/>
      <c r="K6" s="3"/>
      <c r="L6" s="3"/>
      <c r="M6" s="4"/>
      <c r="N6" s="4"/>
      <c r="O6" s="4"/>
    </row>
    <row r="7" spans="1:27" ht="15.75" customHeight="1">
      <c r="A7" s="74"/>
      <c r="B7" s="13" t="str">
        <f>HYPERLINK("https://foothillsnordic.ca/program/team- ullr/","Team ULLR
- Club Team (Foothills Nordic)
")</f>
        <v>Team ULLR_x000D_- Club Team (Foothills Nordic)_x000D_</v>
      </c>
      <c r="C7" s="14" t="s">
        <v>21</v>
      </c>
      <c r="D7" s="15" t="s">
        <v>22</v>
      </c>
      <c r="E7" s="15">
        <v>18</v>
      </c>
      <c r="F7" s="15"/>
      <c r="G7" s="15" t="s">
        <v>23</v>
      </c>
      <c r="H7" s="16" t="s">
        <v>24</v>
      </c>
      <c r="I7" s="2"/>
      <c r="J7" s="3"/>
      <c r="K7" s="3"/>
      <c r="L7" s="3"/>
      <c r="M7" s="4"/>
      <c r="N7" s="4"/>
      <c r="O7" s="4"/>
    </row>
    <row r="8" spans="1:27" ht="15.75" customHeight="1">
      <c r="A8" s="74"/>
      <c r="B8" s="17" t="str">
        <f>HYPERLINK("https://godinos.com/sports/2011/10/17/nordic_skiing.aspx","University of Calgary 
- Competitive Club
")</f>
        <v>University of Calgary _x000D_- Competitive Club_x000D_</v>
      </c>
      <c r="C8" s="18" t="s">
        <v>25</v>
      </c>
      <c r="D8" s="18" t="s">
        <v>26</v>
      </c>
      <c r="E8" s="18"/>
      <c r="F8" s="18"/>
      <c r="G8" s="18" t="s">
        <v>27</v>
      </c>
      <c r="H8" s="19"/>
      <c r="I8" s="2"/>
      <c r="J8" s="3"/>
      <c r="K8" s="3"/>
      <c r="L8" s="3"/>
      <c r="M8" s="20"/>
      <c r="N8" s="20"/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5.75" customHeight="1">
      <c r="A9" s="1" t="s">
        <v>28</v>
      </c>
      <c r="B9" s="17" t="str">
        <f>HYPERLINK("https://ualbertanordic.ca/programs/","University of Alberta AUGUSTANA
- Varsity Ski Team
")</f>
        <v>University of Alberta AUGUSTANA_x000D_- Varsity Ski Team_x000D_</v>
      </c>
      <c r="C9" s="22" t="s">
        <v>29</v>
      </c>
      <c r="D9" s="18" t="s">
        <v>30</v>
      </c>
      <c r="E9" s="18">
        <v>16</v>
      </c>
      <c r="F9" s="18" t="s">
        <v>31</v>
      </c>
      <c r="G9" s="23" t="s">
        <v>32</v>
      </c>
      <c r="H9" s="18" t="s">
        <v>33</v>
      </c>
      <c r="I9" s="2"/>
      <c r="J9" s="3"/>
      <c r="K9" s="3"/>
      <c r="L9" s="3"/>
      <c r="M9" s="20"/>
      <c r="N9" s="20"/>
      <c r="O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5.75" customHeight="1">
      <c r="A10" s="73" t="s">
        <v>34</v>
      </c>
      <c r="B10" s="24" t="str">
        <f>HYPERLINK("http://www.albertaworldcup.com ","Alberta World Cup Academy 
- National Training Center
")</f>
        <v>Alberta World Cup Academy _x000D_- National Training Center_x000D_</v>
      </c>
      <c r="C10" s="25" t="s">
        <v>35</v>
      </c>
      <c r="D10" s="26" t="s">
        <v>36</v>
      </c>
      <c r="E10" s="26">
        <v>12</v>
      </c>
      <c r="F10" s="26" t="s">
        <v>37</v>
      </c>
      <c r="G10" s="26" t="s">
        <v>38</v>
      </c>
      <c r="H10" s="27">
        <v>10000</v>
      </c>
      <c r="I10" s="2"/>
      <c r="J10" s="3"/>
      <c r="K10" s="3"/>
      <c r="L10" s="3"/>
      <c r="M10" s="4"/>
      <c r="N10" s="4"/>
      <c r="O10" s="4"/>
    </row>
    <row r="11" spans="1:27" ht="15.75" customHeight="1">
      <c r="A11" s="74"/>
      <c r="B11" s="28" t="str">
        <f>HYPERLINK("https://www.rockymountainracers.com ","Rocky Mountain Racers
- Club Team
")</f>
        <v>Rocky Mountain Racers_x000D_- Club Team_x000D_</v>
      </c>
      <c r="C11" s="29" t="s">
        <v>39</v>
      </c>
      <c r="D11" s="29" t="s">
        <v>40</v>
      </c>
      <c r="E11" s="29">
        <v>17</v>
      </c>
      <c r="F11" s="29"/>
      <c r="G11" s="29" t="s">
        <v>41</v>
      </c>
      <c r="H11" s="30">
        <v>3000</v>
      </c>
      <c r="I11" s="2"/>
      <c r="J11" s="3"/>
      <c r="K11" s="3"/>
      <c r="L11" s="3"/>
      <c r="M11" s="4"/>
      <c r="N11" s="4"/>
      <c r="O11" s="4"/>
    </row>
    <row r="12" spans="1:27" ht="15.75" customHeight="1">
      <c r="A12" s="74"/>
      <c r="B12" s="28" t="str">
        <f>HYPERLINK("https://www.canmorenordic.com/team-rad/","Team RAD (Real Athletic Development)
- Club Team (Canmore Nordic)
")</f>
        <v>Team RAD (Real Athletic Development)_x000D_- Club Team (Canmore Nordic)_x000D_</v>
      </c>
      <c r="C12" s="31" t="s">
        <v>42</v>
      </c>
      <c r="D12" s="29" t="s">
        <v>43</v>
      </c>
      <c r="E12" s="29">
        <v>12</v>
      </c>
      <c r="F12" s="29"/>
      <c r="G12" s="29" t="s">
        <v>44</v>
      </c>
      <c r="H12" s="32">
        <v>4500</v>
      </c>
      <c r="I12" s="2"/>
      <c r="J12" s="3"/>
      <c r="K12" s="3"/>
      <c r="L12" s="3"/>
      <c r="M12" s="4"/>
      <c r="N12" s="4"/>
      <c r="O12" s="4"/>
    </row>
    <row r="13" spans="1:27" ht="15.75" customHeight="1">
      <c r="A13" s="33" t="s">
        <v>45</v>
      </c>
      <c r="B13" s="34" t="str">
        <f>HYPERLINK("https://ualbertanordic.ca/programs/","University of Alberta EDMONTON
- Varsity Ski Team
")</f>
        <v>University of Alberta EDMONTON_x000D_- Varsity Ski Team_x000D_</v>
      </c>
      <c r="C13" s="23"/>
      <c r="D13" s="23" t="s">
        <v>46</v>
      </c>
      <c r="E13" s="23" t="s">
        <v>47</v>
      </c>
      <c r="F13" s="23"/>
      <c r="G13" s="23" t="s">
        <v>48</v>
      </c>
      <c r="H13" s="23" t="s">
        <v>49</v>
      </c>
      <c r="I13" s="2"/>
      <c r="J13" s="3"/>
      <c r="K13" s="3"/>
      <c r="L13" s="3"/>
      <c r="M13" s="4"/>
      <c r="N13" s="4"/>
      <c r="O13" s="4"/>
    </row>
    <row r="14" spans="1:27" ht="15.75" customHeight="1">
      <c r="A14" s="5" t="s">
        <v>50</v>
      </c>
      <c r="B14" s="6"/>
      <c r="C14" s="6"/>
      <c r="D14" s="6"/>
      <c r="E14" s="6"/>
      <c r="F14" s="6"/>
      <c r="G14" s="6"/>
      <c r="H14" s="6"/>
      <c r="I14" s="2"/>
      <c r="J14" s="3"/>
      <c r="K14" s="3"/>
      <c r="L14" s="3"/>
      <c r="M14" s="4"/>
      <c r="N14" s="4"/>
      <c r="O14" s="4"/>
    </row>
    <row r="15" spans="1:27" ht="15.75" customHeight="1">
      <c r="A15" s="1"/>
      <c r="B15" s="7" t="str">
        <f>HYPERLINK("http://www.crosscountrybc.ca/provincial-team-programs","British Columbia Ski Team
- Provincial Ski Team
")</f>
        <v>British Columbia Ski Team_x000D_- Provincial Ski Team_x000D_</v>
      </c>
      <c r="C15" s="9"/>
      <c r="D15" s="9" t="s">
        <v>51</v>
      </c>
      <c r="E15" s="9">
        <v>20</v>
      </c>
      <c r="F15" s="9"/>
      <c r="G15" s="9"/>
      <c r="H15" s="9"/>
      <c r="I15" s="2"/>
      <c r="J15" s="3"/>
      <c r="K15" s="3"/>
      <c r="L15" s="3"/>
      <c r="M15" s="4"/>
      <c r="N15" s="4"/>
      <c r="O15" s="4"/>
    </row>
    <row r="16" spans="1:27" ht="15.75" customHeight="1">
      <c r="A16" s="1" t="s">
        <v>52</v>
      </c>
      <c r="B16" s="13" t="str">
        <f>HYPERLINK("https://telemarknordic.com/programs/","Telemark Nordic
- Club Team
")</f>
        <v>Telemark Nordic_x000D_- Club Team_x000D_</v>
      </c>
      <c r="C16" s="15" t="s">
        <v>53</v>
      </c>
      <c r="D16" s="15" t="s">
        <v>54</v>
      </c>
      <c r="E16" s="35">
        <v>43324</v>
      </c>
      <c r="F16" s="15" t="s">
        <v>55</v>
      </c>
      <c r="G16" s="15" t="s">
        <v>56</v>
      </c>
      <c r="H16" s="15" t="s">
        <v>57</v>
      </c>
      <c r="I16" s="2"/>
      <c r="J16" s="3"/>
      <c r="K16" s="3"/>
      <c r="L16" s="3"/>
      <c r="M16" s="4"/>
      <c r="N16" s="4"/>
      <c r="O16" s="4"/>
    </row>
    <row r="17" spans="1:27" ht="15.75" customHeight="1">
      <c r="A17" s="36" t="s">
        <v>58</v>
      </c>
      <c r="B17" s="34" t="str">
        <f>HYPERLINK("http://skiteam.unbc.ca/index.htm ","University of Northern British Columbia
- Varsity Ski Team
")</f>
        <v>University of Northern British Columbia_x000D_- Varsity Ski Team_x000D_</v>
      </c>
      <c r="C17" s="23" t="s">
        <v>59</v>
      </c>
      <c r="D17" s="23" t="s">
        <v>60</v>
      </c>
      <c r="E17" s="23"/>
      <c r="F17" s="23" t="s">
        <v>61</v>
      </c>
      <c r="G17" s="23" t="s">
        <v>62</v>
      </c>
      <c r="H17" s="37">
        <v>120</v>
      </c>
      <c r="I17" s="2"/>
      <c r="J17" s="3"/>
      <c r="K17" s="3"/>
      <c r="L17" s="3"/>
      <c r="M17" s="4"/>
      <c r="N17" s="4"/>
      <c r="O17" s="4"/>
    </row>
    <row r="18" spans="1:27" ht="15.75" customHeight="1">
      <c r="A18" s="1" t="s">
        <v>63</v>
      </c>
      <c r="B18" s="13" t="str">
        <f>HYPERLINK("http://www.blackjackskiteam.com","Black Jack
- Club Team
")</f>
        <v>Black Jack_x000D_- Club Team_x000D_</v>
      </c>
      <c r="C18" s="15" t="s">
        <v>64</v>
      </c>
      <c r="D18" s="15" t="s">
        <v>65</v>
      </c>
      <c r="E18" s="15" t="s">
        <v>66</v>
      </c>
      <c r="F18" s="15"/>
      <c r="G18" s="15" t="s">
        <v>67</v>
      </c>
      <c r="H18" s="16">
        <v>1500</v>
      </c>
      <c r="I18" s="2"/>
      <c r="J18" s="3"/>
      <c r="K18" s="3"/>
      <c r="L18" s="3"/>
      <c r="M18" s="4"/>
      <c r="N18" s="4"/>
      <c r="O18" s="4"/>
    </row>
    <row r="19" spans="1:27" ht="15.75" customHeight="1">
      <c r="A19" s="1" t="s">
        <v>68</v>
      </c>
      <c r="B19" s="38" t="str">
        <f>HYPERLINK("https://recreation.ubc.ca/sport-clubs/nordic-skiing/","University of British Columbia
- Competitive Club
")</f>
        <v>University of British Columbia_x000D_- Competitive Club_x000D_</v>
      </c>
      <c r="C19" s="39" t="s">
        <v>69</v>
      </c>
      <c r="D19" s="40" t="s">
        <v>70</v>
      </c>
      <c r="E19" s="40" t="s">
        <v>71</v>
      </c>
      <c r="F19" s="41" t="s">
        <v>72</v>
      </c>
      <c r="G19" s="23" t="s">
        <v>73</v>
      </c>
      <c r="H19" s="40" t="s">
        <v>74</v>
      </c>
      <c r="I19" s="2"/>
      <c r="J19" s="3"/>
      <c r="K19" s="3"/>
      <c r="L19" s="3"/>
      <c r="M19" s="4"/>
      <c r="N19" s="4"/>
      <c r="O19" s="4"/>
    </row>
    <row r="20" spans="1:27" ht="14">
      <c r="A20" s="5" t="s">
        <v>75</v>
      </c>
      <c r="B20" s="42"/>
      <c r="C20" s="43"/>
      <c r="D20" s="44"/>
      <c r="E20" s="44"/>
      <c r="F20" s="45"/>
      <c r="G20" s="5"/>
      <c r="H20" s="44"/>
      <c r="I20" s="46"/>
      <c r="J20" s="47"/>
      <c r="K20" s="47"/>
      <c r="L20" s="47"/>
      <c r="M20" s="48"/>
      <c r="N20" s="48"/>
      <c r="O20" s="48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 ht="14">
      <c r="A21" s="50"/>
      <c r="B21" s="51" t="str">
        <f>HYPERLINK("https://crosscountrynl.com/ski-team","Newfoundland and Labrador Ski Team
- Provincial Ski Team")</f>
        <v>Newfoundland and Labrador Ski Team_x000D_- Provincial Ski Team</v>
      </c>
      <c r="C21" s="52" t="s">
        <v>76</v>
      </c>
      <c r="D21" s="53"/>
      <c r="E21" s="54" t="s">
        <v>77</v>
      </c>
      <c r="F21" s="52" t="s">
        <v>78</v>
      </c>
      <c r="G21" s="55" t="s">
        <v>79</v>
      </c>
      <c r="H21" s="56">
        <v>250</v>
      </c>
      <c r="I21" s="46"/>
      <c r="J21" s="47"/>
      <c r="K21" s="47"/>
      <c r="L21" s="47"/>
      <c r="M21" s="48"/>
      <c r="N21" s="48"/>
      <c r="O21" s="48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ht="15.75" customHeight="1">
      <c r="A22" s="5" t="s">
        <v>80</v>
      </c>
      <c r="B22" s="6"/>
      <c r="C22" s="6"/>
      <c r="D22" s="6"/>
      <c r="E22" s="6"/>
      <c r="F22" s="6"/>
      <c r="G22" s="6"/>
      <c r="H22" s="6"/>
      <c r="I22" s="2"/>
      <c r="J22" s="3"/>
      <c r="K22" s="3"/>
      <c r="L22" s="3"/>
      <c r="M22" s="4"/>
      <c r="N22" s="4"/>
      <c r="O22" s="4"/>
    </row>
    <row r="23" spans="1:27" ht="15.75" customHeight="1">
      <c r="A23" s="1"/>
      <c r="B23" s="7" t="str">
        <f>HYPERLINK("http://xcskiontario.ca","Ontario Ski Team
- Provincial Ski Team
")</f>
        <v>Ontario Ski Team_x000D_- Provincial Ski Team_x000D_</v>
      </c>
      <c r="C23" s="9" t="s">
        <v>81</v>
      </c>
      <c r="D23" s="9" t="s">
        <v>82</v>
      </c>
      <c r="E23" s="9" t="s">
        <v>83</v>
      </c>
      <c r="F23" s="9" t="s">
        <v>84</v>
      </c>
      <c r="G23" s="9" t="s">
        <v>85</v>
      </c>
      <c r="H23" s="9" t="s">
        <v>86</v>
      </c>
      <c r="I23" s="2"/>
      <c r="J23" s="3"/>
      <c r="K23" s="3"/>
      <c r="L23" s="3"/>
      <c r="M23" s="4"/>
      <c r="N23" s="4"/>
      <c r="O23" s="4"/>
    </row>
    <row r="24" spans="1:27" ht="15.75" customHeight="1">
      <c r="A24" s="1" t="s">
        <v>87</v>
      </c>
      <c r="B24" s="13" t="str">
        <f>HYPERLINK("www.teamhardwood.ca ","Team Hardwood
- Club Team
")</f>
        <v>Team Hardwood_x000D_- Club Team_x000D_</v>
      </c>
      <c r="C24" s="15" t="s">
        <v>88</v>
      </c>
      <c r="D24" s="15" t="s">
        <v>89</v>
      </c>
      <c r="E24" s="15" t="s">
        <v>90</v>
      </c>
      <c r="F24" s="15" t="s">
        <v>91</v>
      </c>
      <c r="G24" s="29" t="s">
        <v>92</v>
      </c>
      <c r="H24" s="16">
        <v>5000</v>
      </c>
      <c r="I24" s="2"/>
      <c r="J24" s="3"/>
      <c r="K24" s="3"/>
      <c r="L24" s="3"/>
      <c r="M24" s="4"/>
      <c r="N24" s="4"/>
      <c r="O24" s="4"/>
    </row>
    <row r="25" spans="1:27" ht="15.75" customHeight="1">
      <c r="A25" s="1"/>
      <c r="B25" s="13" t="str">
        <f>HYPERLINK("https://barriexc.ca","Barrie Cross-Country
- Cub Team
")</f>
        <v>Barrie Cross-Country_x000D_- Cub Team_x000D_</v>
      </c>
      <c r="C25" s="15" t="s">
        <v>93</v>
      </c>
      <c r="D25" s="15" t="s">
        <v>94</v>
      </c>
      <c r="E25" s="15" t="s">
        <v>95</v>
      </c>
      <c r="F25" s="15" t="s">
        <v>91</v>
      </c>
      <c r="G25" s="29" t="s">
        <v>96</v>
      </c>
      <c r="H25" s="16"/>
      <c r="I25" s="2"/>
      <c r="J25" s="3"/>
      <c r="K25" s="3"/>
      <c r="L25" s="3"/>
      <c r="M25" s="4"/>
      <c r="N25" s="4"/>
      <c r="O25" s="4"/>
    </row>
    <row r="26" spans="1:27" ht="15.75" customHeight="1">
      <c r="A26" s="33" t="s">
        <v>97</v>
      </c>
      <c r="B26" s="34" t="str">
        <f>HYPERLINK("https://gryphons.ca/index.aspx?path=nordic","University of Guelph
- Varsity Ski Team
")</f>
        <v>University of Guelph_x000D_- Varsity Ski Team_x000D_</v>
      </c>
      <c r="C26" s="23" t="s">
        <v>98</v>
      </c>
      <c r="D26" s="23" t="s">
        <v>99</v>
      </c>
      <c r="E26" s="23" t="s">
        <v>100</v>
      </c>
      <c r="F26" s="23" t="s">
        <v>101</v>
      </c>
      <c r="G26" s="23" t="s">
        <v>102</v>
      </c>
      <c r="H26" s="23" t="s">
        <v>103</v>
      </c>
      <c r="I26" s="2"/>
      <c r="J26" s="3"/>
      <c r="K26" s="3"/>
      <c r="L26" s="3"/>
      <c r="M26" s="4"/>
      <c r="N26" s="4"/>
      <c r="O26" s="4"/>
    </row>
    <row r="27" spans="1:27" ht="14">
      <c r="A27" s="33" t="s">
        <v>104</v>
      </c>
      <c r="B27" s="57" t="s">
        <v>105</v>
      </c>
      <c r="C27" s="58" t="s">
        <v>106</v>
      </c>
      <c r="D27" s="41" t="s">
        <v>107</v>
      </c>
      <c r="E27" s="23" t="s">
        <v>108</v>
      </c>
      <c r="F27" s="58" t="s">
        <v>109</v>
      </c>
      <c r="G27" s="23" t="s">
        <v>110</v>
      </c>
      <c r="H27" s="59" t="s">
        <v>111</v>
      </c>
      <c r="I27" s="2"/>
      <c r="J27" s="3"/>
      <c r="K27" s="3"/>
      <c r="L27" s="3"/>
      <c r="M27" s="4"/>
      <c r="N27" s="4"/>
      <c r="O27" s="4"/>
    </row>
    <row r="28" spans="1:27" ht="15.75" customHeight="1">
      <c r="A28" s="33" t="s">
        <v>112</v>
      </c>
      <c r="B28" s="34" t="str">
        <f>HYPERLINK("https://gogaelsgo.com/sports/2008/9/20/NSKI_0920085627.aspx?path=nski","Queen's University
- Competitive Club
")</f>
        <v>Queen's University_x000D_- Competitive Club_x000D_</v>
      </c>
      <c r="C28" s="23" t="s">
        <v>113</v>
      </c>
      <c r="D28" s="23" t="s">
        <v>114</v>
      </c>
      <c r="E28" s="23" t="s">
        <v>115</v>
      </c>
      <c r="F28" s="23" t="s">
        <v>116</v>
      </c>
      <c r="G28" s="23" t="s">
        <v>110</v>
      </c>
      <c r="H28" s="23" t="s">
        <v>117</v>
      </c>
      <c r="I28" s="2"/>
      <c r="J28" s="3"/>
      <c r="K28" s="3"/>
      <c r="L28" s="3"/>
      <c r="M28" s="4"/>
      <c r="N28" s="4"/>
      <c r="O28" s="4"/>
    </row>
    <row r="29" spans="1:27" ht="15.75" customHeight="1">
      <c r="A29" s="33" t="s">
        <v>118</v>
      </c>
      <c r="B29" s="34" t="str">
        <f>HYPERLINK("https://nulakers.ca/index.aspx?path=nordic","Nipissing University
- Varsity Ski Team
")</f>
        <v>Nipissing University_x000D_- Varsity Ski Team_x000D_</v>
      </c>
      <c r="C29" s="18" t="s">
        <v>119</v>
      </c>
      <c r="D29" s="23" t="s">
        <v>120</v>
      </c>
      <c r="E29" s="60">
        <v>43388</v>
      </c>
      <c r="F29" s="18" t="s">
        <v>121</v>
      </c>
      <c r="G29" s="18" t="s">
        <v>122</v>
      </c>
      <c r="H29" s="23" t="s">
        <v>123</v>
      </c>
      <c r="I29" s="2"/>
      <c r="J29" s="3"/>
      <c r="K29" s="3"/>
      <c r="L29" s="3"/>
      <c r="M29" s="4"/>
      <c r="N29" s="4"/>
      <c r="O29" s="4"/>
    </row>
    <row r="30" spans="1:27" ht="15.75" customHeight="1">
      <c r="A30" s="75" t="s">
        <v>124</v>
      </c>
      <c r="B30" s="17" t="str">
        <f>HYPERLINK("https://goravens.ca/teams/nordic-skiing/","Carleton University
- Varsity Ski Team
")</f>
        <v>Carleton University_x000D_- Varsity Ski Team_x000D_</v>
      </c>
      <c r="C30" s="18" t="s">
        <v>125</v>
      </c>
      <c r="D30" s="18" t="s">
        <v>126</v>
      </c>
      <c r="E30" s="18">
        <v>20</v>
      </c>
      <c r="F30" s="18" t="s">
        <v>127</v>
      </c>
      <c r="G30" s="18" t="s">
        <v>128</v>
      </c>
      <c r="H30" s="18" t="s">
        <v>129</v>
      </c>
      <c r="I30" s="2"/>
      <c r="J30" s="3"/>
      <c r="K30" s="3"/>
      <c r="L30" s="3"/>
      <c r="M30" s="4"/>
      <c r="N30" s="4"/>
      <c r="O30" s="4"/>
    </row>
    <row r="31" spans="1:27" ht="15.75" customHeight="1">
      <c r="A31" s="74"/>
      <c r="B31" s="13" t="str">
        <f>HYPERLINK("http://www.chelseanordiq.ca/programs/nordic-race/","Chelsea Nordic
- Club Team
")</f>
        <v>Chelsea Nordic_x000D_- Club Team_x000D_</v>
      </c>
      <c r="C31" s="15" t="s">
        <v>130</v>
      </c>
      <c r="D31" s="15" t="s">
        <v>131</v>
      </c>
      <c r="E31" s="15"/>
      <c r="F31" s="15" t="s">
        <v>132</v>
      </c>
      <c r="G31" s="15" t="s">
        <v>133</v>
      </c>
      <c r="H31" s="15"/>
      <c r="I31" s="2"/>
      <c r="J31" s="3"/>
      <c r="K31" s="3"/>
      <c r="L31" s="3"/>
      <c r="M31" s="4"/>
      <c r="N31" s="4"/>
      <c r="O31" s="4"/>
    </row>
    <row r="32" spans="1:27" ht="15.75" customHeight="1">
      <c r="A32" s="74"/>
      <c r="B32" s="28" t="str">
        <f>HYPERLINK("http://nakkertok.ca/njdt/","ENRG (Nakkertok)
- Club Team")</f>
        <v>ENRG (Nakkertok)_x000D_- Club Team</v>
      </c>
      <c r="C32" s="29" t="s">
        <v>134</v>
      </c>
      <c r="D32" s="29" t="s">
        <v>135</v>
      </c>
      <c r="E32" s="61">
        <v>43328</v>
      </c>
      <c r="F32" s="29" t="s">
        <v>136</v>
      </c>
      <c r="G32" s="29" t="s">
        <v>137</v>
      </c>
      <c r="H32" s="29" t="s">
        <v>138</v>
      </c>
      <c r="I32" s="2"/>
      <c r="J32" s="3"/>
      <c r="K32" s="3"/>
      <c r="L32" s="3"/>
      <c r="M32" s="4"/>
      <c r="N32" s="4"/>
      <c r="O32" s="4"/>
    </row>
    <row r="33" spans="1:27" ht="15.75" customHeight="1">
      <c r="A33" s="74"/>
      <c r="B33" s="17" t="str">
        <f>HYPERLINK("https://sites.google.com/view/uottawanordiq/home","University of Ottawa
- Competitive Club
")</f>
        <v>University of Ottawa_x000D_- Competitive Club_x000D_</v>
      </c>
      <c r="C33" s="62" t="s">
        <v>139</v>
      </c>
      <c r="D33" s="62" t="s">
        <v>140</v>
      </c>
      <c r="E33" s="18">
        <v>20</v>
      </c>
      <c r="F33" s="62" t="s">
        <v>141</v>
      </c>
      <c r="G33" s="18" t="s">
        <v>142</v>
      </c>
      <c r="H33" s="63" t="s">
        <v>143</v>
      </c>
      <c r="I33" s="2"/>
      <c r="J33" s="3"/>
      <c r="K33" s="3"/>
      <c r="L33" s="3"/>
      <c r="M33" s="4"/>
      <c r="N33" s="4"/>
      <c r="O33" s="4"/>
    </row>
    <row r="34" spans="1:27" ht="14">
      <c r="A34" s="33" t="s">
        <v>144</v>
      </c>
      <c r="B34" s="34" t="str">
        <f>HYPERLINK("https://algomathunderbirds.ca/index.aspx?path=xcskiing","University of Algoma
- Competitive Club
")</f>
        <v>University of Algoma_x000D_- Competitive Club_x000D_</v>
      </c>
      <c r="C34" s="23" t="s">
        <v>145</v>
      </c>
      <c r="D34" s="58" t="s">
        <v>146</v>
      </c>
      <c r="E34" s="23">
        <v>3</v>
      </c>
      <c r="F34" s="23" t="s">
        <v>147</v>
      </c>
      <c r="G34" s="23" t="s">
        <v>148</v>
      </c>
      <c r="H34" s="23" t="s">
        <v>117</v>
      </c>
      <c r="I34" s="2"/>
      <c r="J34" s="3"/>
      <c r="K34" s="3"/>
      <c r="L34" s="3"/>
      <c r="M34" s="4"/>
      <c r="N34" s="4"/>
      <c r="O34" s="4"/>
    </row>
    <row r="35" spans="1:27" ht="15.75" customHeight="1">
      <c r="A35" s="33" t="s">
        <v>149</v>
      </c>
      <c r="B35" s="34" t="str">
        <f>HYPERLINK("http://www.luvoyageurs.com/sports/mnordicski/index","Laurentian University
- Varsity Ski Team
")</f>
        <v>Laurentian University_x000D_- Varsity Ski Team_x000D_</v>
      </c>
      <c r="C35" s="41" t="s">
        <v>150</v>
      </c>
      <c r="D35" s="23" t="s">
        <v>151</v>
      </c>
      <c r="E35" s="23" t="s">
        <v>152</v>
      </c>
      <c r="F35" s="23" t="s">
        <v>153</v>
      </c>
      <c r="G35" s="23" t="s">
        <v>154</v>
      </c>
      <c r="H35" s="23" t="s">
        <v>117</v>
      </c>
      <c r="I35" s="2"/>
      <c r="J35" s="3"/>
      <c r="K35" s="3"/>
      <c r="L35" s="3"/>
      <c r="M35" s="4"/>
      <c r="N35" s="4"/>
      <c r="O35" s="4"/>
    </row>
    <row r="36" spans="1:27" ht="15.75" customHeight="1">
      <c r="A36" s="73" t="s">
        <v>155</v>
      </c>
      <c r="B36" s="28" t="str">
        <f>HYPERLINK("http://www.btnordic.ca/programs.html","Big Thunder
- Club Team
")</f>
        <v>Big Thunder_x000D_- Club Team_x000D_</v>
      </c>
      <c r="C36" s="29" t="s">
        <v>156</v>
      </c>
      <c r="D36" s="29" t="s">
        <v>157</v>
      </c>
      <c r="E36" s="29">
        <v>23</v>
      </c>
      <c r="F36" s="29" t="s">
        <v>158</v>
      </c>
      <c r="G36" s="29" t="s">
        <v>159</v>
      </c>
      <c r="H36" s="29" t="s">
        <v>160</v>
      </c>
      <c r="I36" s="2"/>
      <c r="J36" s="3"/>
      <c r="K36" s="3"/>
      <c r="L36" s="3"/>
      <c r="M36" s="4"/>
      <c r="N36" s="4"/>
      <c r="O36" s="4"/>
    </row>
    <row r="37" spans="1:27" ht="15.75" customHeight="1">
      <c r="A37" s="74"/>
      <c r="B37" s="34" t="str">
        <f>HYPERLINK("http://thunderwolves.ca/varsity/nordic-skiing/","Lakehead University
- Varsity Ski Team
")</f>
        <v>Lakehead University_x000D_- Varsity Ski Team_x000D_</v>
      </c>
      <c r="C37" s="18" t="s">
        <v>156</v>
      </c>
      <c r="D37" s="23" t="s">
        <v>161</v>
      </c>
      <c r="E37" s="23">
        <v>23</v>
      </c>
      <c r="F37" s="41" t="s">
        <v>162</v>
      </c>
      <c r="G37" s="23" t="s">
        <v>163</v>
      </c>
      <c r="H37" s="37">
        <v>478</v>
      </c>
      <c r="I37" s="2"/>
      <c r="J37" s="3"/>
      <c r="K37" s="3"/>
      <c r="L37" s="3"/>
      <c r="M37" s="4"/>
      <c r="N37" s="4"/>
      <c r="O37" s="4"/>
    </row>
    <row r="38" spans="1:27" ht="15.75" customHeight="1">
      <c r="A38" s="74"/>
      <c r="B38" s="10" t="str">
        <f>HYPERLINK("http://www.ntdctbay.ca","NTDC Thunder Bay
- National Training Center
")</f>
        <v>NTDC Thunder Bay_x000D_- National Training Center_x000D_</v>
      </c>
      <c r="C38" s="64" t="s">
        <v>164</v>
      </c>
      <c r="D38" s="12" t="s">
        <v>165</v>
      </c>
      <c r="E38" s="12">
        <v>14</v>
      </c>
      <c r="F38" s="64" t="s">
        <v>166</v>
      </c>
      <c r="G38" s="12" t="s">
        <v>167</v>
      </c>
      <c r="H38" s="12" t="s">
        <v>168</v>
      </c>
      <c r="I38" s="2"/>
      <c r="J38" s="3"/>
      <c r="K38" s="3"/>
      <c r="L38" s="3"/>
      <c r="M38" s="4"/>
      <c r="N38" s="4"/>
      <c r="O38" s="4"/>
    </row>
    <row r="39" spans="1:27" ht="15.75" customHeight="1">
      <c r="A39" s="33" t="s">
        <v>169</v>
      </c>
      <c r="B39" s="34" t="str">
        <f>HYPERLINK("https://varsityblues.ca/index.aspx?path=nordic","University of Toronto
- Competitive Club
")</f>
        <v>University of Toronto_x000D_- Competitive Club_x000D_</v>
      </c>
      <c r="C39" s="23" t="s">
        <v>170</v>
      </c>
      <c r="D39" s="40" t="s">
        <v>171</v>
      </c>
      <c r="E39" s="23" t="s">
        <v>172</v>
      </c>
      <c r="F39" s="23" t="s">
        <v>117</v>
      </c>
      <c r="G39" s="23" t="s">
        <v>173</v>
      </c>
      <c r="H39" s="23" t="s">
        <v>174</v>
      </c>
      <c r="I39" s="2"/>
      <c r="J39" s="3"/>
      <c r="K39" s="3"/>
      <c r="L39" s="3"/>
      <c r="M39" s="4"/>
      <c r="N39" s="4"/>
      <c r="O39" s="4"/>
    </row>
    <row r="40" spans="1:27" ht="14">
      <c r="A40" s="1" t="s">
        <v>175</v>
      </c>
      <c r="B40" s="34" t="str">
        <f>HYPERLINK("https://athletics.uwaterloo.ca/index.aspx?path=nordic","University of Waterloo
- Varsity Ski Team
")</f>
        <v>University of Waterloo_x000D_- Varsity Ski Team_x000D_</v>
      </c>
      <c r="C40" s="41" t="s">
        <v>176</v>
      </c>
      <c r="D40" s="23" t="s">
        <v>177</v>
      </c>
      <c r="E40" s="23" t="s">
        <v>178</v>
      </c>
      <c r="F40" s="58" t="s">
        <v>179</v>
      </c>
      <c r="G40" s="23" t="s">
        <v>173</v>
      </c>
      <c r="H40" s="58" t="s">
        <v>180</v>
      </c>
      <c r="I40" s="2"/>
      <c r="J40" s="3"/>
      <c r="K40" s="3"/>
      <c r="L40" s="3"/>
      <c r="M40" s="4"/>
      <c r="N40" s="4"/>
      <c r="O40" s="4"/>
    </row>
    <row r="41" spans="1:27" ht="14">
      <c r="A41" s="5" t="s">
        <v>181</v>
      </c>
      <c r="B41" s="6"/>
      <c r="C41" s="65"/>
      <c r="D41" s="6"/>
      <c r="E41" s="6"/>
      <c r="F41" s="66"/>
      <c r="G41" s="6"/>
      <c r="H41" s="66"/>
      <c r="I41" s="2"/>
      <c r="J41" s="3"/>
      <c r="K41" s="3"/>
      <c r="L41" s="3"/>
      <c r="M41" s="4"/>
      <c r="N41" s="4"/>
      <c r="O41" s="4"/>
    </row>
    <row r="42" spans="1:27" ht="14">
      <c r="A42" s="67" t="s">
        <v>182</v>
      </c>
      <c r="B42" s="23" t="s">
        <v>183</v>
      </c>
      <c r="C42" s="41" t="s">
        <v>184</v>
      </c>
      <c r="D42" s="23" t="s">
        <v>185</v>
      </c>
      <c r="E42" s="23"/>
      <c r="F42" s="58"/>
      <c r="G42" s="23" t="s">
        <v>186</v>
      </c>
      <c r="H42" s="58"/>
      <c r="I42" s="68"/>
      <c r="J42" s="69"/>
      <c r="K42" s="69"/>
      <c r="L42" s="69"/>
      <c r="M42" s="70"/>
      <c r="N42" s="70"/>
      <c r="O42" s="70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15.75" customHeight="1">
      <c r="A43" s="33" t="s">
        <v>187</v>
      </c>
      <c r="B43" s="18" t="s">
        <v>188</v>
      </c>
      <c r="C43" s="23" t="s">
        <v>189</v>
      </c>
      <c r="D43" s="23" t="s">
        <v>190</v>
      </c>
      <c r="E43" s="60">
        <v>43388</v>
      </c>
      <c r="F43" s="23" t="s">
        <v>191</v>
      </c>
      <c r="G43" s="23" t="s">
        <v>192</v>
      </c>
      <c r="H43" s="23" t="s">
        <v>193</v>
      </c>
      <c r="I43" s="2"/>
      <c r="J43" s="3"/>
      <c r="K43" s="3"/>
      <c r="L43" s="3"/>
      <c r="M43" s="4"/>
      <c r="N43" s="4"/>
      <c r="O43" s="4"/>
    </row>
    <row r="44" spans="1:27" ht="15.75" customHeight="1">
      <c r="A44" s="73" t="s">
        <v>194</v>
      </c>
      <c r="B44" s="10" t="str">
        <f>HYPERLINK("http://www.cneph.ca","Centre National d’Entraînement 
Pierre Harvey (CNEPH)
- National Training Center
")</f>
        <v>Centre National d’Entraînement _x000D_Pierre Harvey (CNEPH)_x000D_- National Training Center_x000D_</v>
      </c>
      <c r="C44" s="12" t="s">
        <v>195</v>
      </c>
      <c r="D44" s="12" t="s">
        <v>196</v>
      </c>
      <c r="E44" s="12" t="s">
        <v>197</v>
      </c>
      <c r="F44" s="26" t="s">
        <v>198</v>
      </c>
      <c r="G44" s="12" t="s">
        <v>199</v>
      </c>
      <c r="H44" s="12" t="s">
        <v>200</v>
      </c>
      <c r="I44" s="2"/>
      <c r="J44" s="3"/>
      <c r="K44" s="3"/>
      <c r="L44" s="3"/>
      <c r="M44" s="4"/>
      <c r="N44" s="4"/>
      <c r="O44" s="4"/>
    </row>
    <row r="45" spans="1:27" ht="15.75" customHeight="1">
      <c r="A45" s="74"/>
      <c r="B45" s="34" t="str">
        <f>HYPERLINK("https://www.rougeetor.ulaval.ca/sports/ski-de-fond/","Universite Laval
- Varsity Ski Team
")</f>
        <v>Universite Laval_x000D_- Varsity Ski Team_x000D_</v>
      </c>
      <c r="C45" s="41" t="s">
        <v>201</v>
      </c>
      <c r="D45" s="23" t="s">
        <v>202</v>
      </c>
      <c r="E45" s="23" t="s">
        <v>203</v>
      </c>
      <c r="F45" s="18" t="s">
        <v>204</v>
      </c>
      <c r="G45" s="23" t="s">
        <v>205</v>
      </c>
      <c r="H45" s="23" t="s">
        <v>117</v>
      </c>
      <c r="I45" s="2"/>
      <c r="J45" s="3"/>
      <c r="K45" s="3"/>
      <c r="L45" s="3"/>
      <c r="M45" s="4"/>
      <c r="N45" s="4"/>
      <c r="O45" s="4"/>
    </row>
    <row r="46" spans="1:27" ht="15.75" customHeight="1">
      <c r="A46" s="5" t="s">
        <v>206</v>
      </c>
      <c r="B46" s="6"/>
      <c r="C46" s="6"/>
      <c r="D46" s="6"/>
      <c r="E46" s="6"/>
      <c r="F46" s="72"/>
      <c r="G46" s="6"/>
      <c r="H46" s="6"/>
      <c r="I46" s="2"/>
      <c r="J46" s="3"/>
      <c r="K46" s="3"/>
      <c r="L46" s="3"/>
      <c r="M46" s="4"/>
      <c r="N46" s="4"/>
      <c r="O46" s="4"/>
    </row>
    <row r="47" spans="1:27" ht="15.75" customHeight="1">
      <c r="A47" s="1" t="s">
        <v>207</v>
      </c>
      <c r="B47" s="9" t="s">
        <v>208</v>
      </c>
      <c r="C47" s="55" t="s">
        <v>209</v>
      </c>
      <c r="D47" s="9" t="s">
        <v>210</v>
      </c>
      <c r="E47" s="9" t="s">
        <v>211</v>
      </c>
      <c r="F47" s="55" t="s">
        <v>212</v>
      </c>
      <c r="G47" s="9" t="s">
        <v>213</v>
      </c>
      <c r="H47" s="55" t="s">
        <v>214</v>
      </c>
      <c r="I47" s="2"/>
      <c r="J47" s="3"/>
      <c r="K47" s="3"/>
      <c r="L47" s="3"/>
      <c r="M47" s="4"/>
      <c r="N47" s="4"/>
      <c r="O47" s="4"/>
    </row>
    <row r="48" spans="1:27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  <c r="O48" s="4"/>
    </row>
    <row r="49" spans="1:15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  <c r="O49" s="4"/>
    </row>
    <row r="50" spans="1:15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  <c r="O50" s="4"/>
    </row>
    <row r="51" spans="1:15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  <c r="O51" s="4"/>
    </row>
    <row r="52" spans="1:15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  <c r="O52" s="4"/>
    </row>
    <row r="53" spans="1:15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  <c r="O53" s="4"/>
    </row>
    <row r="54" spans="1:15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  <c r="O54" s="4"/>
    </row>
    <row r="55" spans="1:1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  <c r="O55" s="4"/>
    </row>
    <row r="56" spans="1:15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  <c r="O56" s="4"/>
    </row>
    <row r="57" spans="1:15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5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5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5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5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5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5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5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mergeCells count="7">
    <mergeCell ref="A44:A45"/>
    <mergeCell ref="A30:A33"/>
    <mergeCell ref="A10:A12"/>
    <mergeCell ref="B1:H1"/>
    <mergeCell ref="B2:H2"/>
    <mergeCell ref="A6:A8"/>
    <mergeCell ref="A36:A38"/>
  </mergeCells>
  <conditionalFormatting sqref="D38">
    <cfRule type="notContainsBlanks" dxfId="0" priority="1">
      <formula>LEN(TRIM(D38))&gt;0</formula>
    </cfRule>
  </conditionalFormatting>
  <printOptions horizontalCentered="1" gridLines="1"/>
  <pageMargins left="0.25" right="0.25" top="0.75" bottom="0.75" header="0" footer="0"/>
  <pageSetup fitToHeight="0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Megan Begley</cp:lastModifiedBy>
  <dcterms:modified xsi:type="dcterms:W3CDTF">2019-12-06T20:29:45Z</dcterms:modified>
</cp:coreProperties>
</file>